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0490" windowHeight="756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6" i="2" l="1"/>
  <c r="H6" i="2" l="1"/>
  <c r="I10" i="2"/>
  <c r="B6" i="3"/>
  <c r="B5" i="3"/>
  <c r="E44" i="2"/>
  <c r="F44" i="2" s="1"/>
  <c r="D43" i="2"/>
  <c r="E43" i="2" s="1"/>
  <c r="F43" i="2" s="1"/>
  <c r="D42" i="2"/>
  <c r="E42" i="2" s="1"/>
  <c r="F42" i="2" s="1"/>
  <c r="E45" i="2"/>
  <c r="F45" i="2" s="1"/>
  <c r="C36" i="2"/>
  <c r="B36" i="2"/>
  <c r="F35" i="2"/>
  <c r="F34" i="2"/>
  <c r="F33" i="2"/>
  <c r="B53" i="2"/>
  <c r="H3" i="2"/>
  <c r="H4" i="2"/>
  <c r="H5" i="2"/>
  <c r="H7" i="2"/>
  <c r="H8" i="2"/>
  <c r="H9" i="2"/>
  <c r="H2" i="2"/>
  <c r="F25" i="2"/>
  <c r="G10" i="2"/>
  <c r="F10" i="2"/>
  <c r="E10" i="2"/>
  <c r="D10" i="2"/>
  <c r="C10" i="2"/>
  <c r="B10" i="2"/>
  <c r="E19" i="2"/>
  <c r="F26" i="2"/>
  <c r="F27" i="2"/>
  <c r="F48" i="2" l="1"/>
  <c r="E48" i="2"/>
  <c r="H10" i="2"/>
  <c r="F37" i="2"/>
  <c r="C53" i="2"/>
  <c r="F53" i="2" s="1"/>
  <c r="F56" i="2" s="1"/>
  <c r="F28" i="2"/>
  <c r="F60" i="1"/>
  <c r="F73" i="1"/>
  <c r="F71" i="1"/>
  <c r="E71" i="1"/>
  <c r="D73" i="1"/>
  <c r="E73" i="1"/>
  <c r="F76" i="1"/>
  <c r="E76" i="1"/>
  <c r="F50" i="1"/>
  <c r="F48" i="1"/>
  <c r="E48" i="1"/>
  <c r="E50" i="1"/>
  <c r="F53" i="1"/>
  <c r="E53" i="1"/>
  <c r="F31" i="1"/>
  <c r="F24" i="1"/>
  <c r="E60" i="1"/>
  <c r="D62" i="1"/>
  <c r="E62" i="1"/>
  <c r="E65" i="1"/>
  <c r="E37" i="1"/>
  <c r="E39" i="1"/>
  <c r="E42" i="1"/>
  <c r="F37" i="1"/>
  <c r="F62" i="1"/>
  <c r="F65" i="1"/>
  <c r="F39" i="1"/>
  <c r="E17" i="1"/>
  <c r="F42" i="1"/>
  <c r="C6" i="1"/>
  <c r="C7" i="1"/>
  <c r="D6" i="1"/>
  <c r="D7" i="1"/>
  <c r="E6" i="1"/>
  <c r="E7" i="1"/>
  <c r="F6" i="1"/>
  <c r="F7" i="1"/>
  <c r="B6" i="1"/>
</calcChain>
</file>

<file path=xl/sharedStrings.xml><?xml version="1.0" encoding="utf-8"?>
<sst xmlns="http://schemas.openxmlformats.org/spreadsheetml/2006/main" count="138" uniqueCount="70">
  <si>
    <t>ოჯახები</t>
  </si>
  <si>
    <t>პირები</t>
  </si>
  <si>
    <t>შშმ</t>
  </si>
  <si>
    <t>&lt;= 65 000</t>
  </si>
  <si>
    <t>ასაკით პენსიონერი</t>
  </si>
  <si>
    <t>ბავშვი 16 წლამდე</t>
  </si>
  <si>
    <t>ქულის ჯგუფი</t>
  </si>
  <si>
    <t>100 000 - 150 000</t>
  </si>
  <si>
    <t>150 000 - 200 000</t>
  </si>
  <si>
    <t>სულ &lt;= 200 000</t>
  </si>
  <si>
    <t xml:space="preserve">მიმღებები მარტში </t>
  </si>
  <si>
    <t>ოჯახი</t>
  </si>
  <si>
    <t>პირი</t>
  </si>
  <si>
    <t>თანხა</t>
  </si>
  <si>
    <t>&gt;65000</t>
  </si>
  <si>
    <t>ლარი/ოჯახზე</t>
  </si>
  <si>
    <t>ჯამი (ლარი/თვეში)</t>
  </si>
  <si>
    <t>65 000 - 100 000=50ლ ოჯახის წევრზე, გარდა პენსიონრისა</t>
  </si>
  <si>
    <t>პირთა რაოდენობა (გარდა პენსიონრისა)</t>
  </si>
  <si>
    <t>65 000 - 100 000=150ლ ოჯახზე</t>
  </si>
  <si>
    <t>100 000 - 150 000=50ლ ოჯახის წევრზე, გარდა პენსიონრისა</t>
  </si>
  <si>
    <t>65 000 - 100 000=50ლ ოჯახის წევრზე</t>
  </si>
  <si>
    <t>100 000 - 150 000=50ლ ოჯახის წევრზე</t>
  </si>
  <si>
    <t>65 000 - 100 000</t>
  </si>
  <si>
    <t xml:space="preserve">სცენარი 1 </t>
  </si>
  <si>
    <t>ლარი/ოჯახის წევრზე</t>
  </si>
  <si>
    <t>65 000 - 100 000=30ლ ოჯახის წევრზე</t>
  </si>
  <si>
    <t>სცენარი 2 (ა)</t>
  </si>
  <si>
    <t>სცენარი 2 (ბ)</t>
  </si>
  <si>
    <t>65 000 - 100 000=30ლ ოჯახის წევრზე, გარდა პენსიონრისა</t>
  </si>
  <si>
    <t>100 000 - 150 000=30ლ ოჯახის წევრზე, გარდა პენსიონრისა</t>
  </si>
  <si>
    <t>სცენარი 3 - სასურველი სცენარი (ა)</t>
  </si>
  <si>
    <t>სცენარი 3 - სასურველი სცენარი (ბ)</t>
  </si>
  <si>
    <t>სცენარი 4 (ა)</t>
  </si>
  <si>
    <t>სცენარი 4 (ბ)</t>
  </si>
  <si>
    <t>100 000 - 150 000=30ლ ოჯახის წევრზე</t>
  </si>
  <si>
    <t>57 000 - 60 000</t>
  </si>
  <si>
    <t>60 000 - 65 000</t>
  </si>
  <si>
    <t>57 000 - 60 000 (40ლ იღებს)</t>
  </si>
  <si>
    <t>60 000 - 65 000 (30ლ იღებს)</t>
  </si>
  <si>
    <t xml:space="preserve">სცენარი 2  </t>
  </si>
  <si>
    <t>ჯამი</t>
  </si>
  <si>
    <t>ბავშვი 16_18 მდე</t>
  </si>
  <si>
    <t>0 - 30 0000</t>
  </si>
  <si>
    <t>30 000 - 57 000</t>
  </si>
  <si>
    <t>65 000 - 75 000</t>
  </si>
  <si>
    <t>75 000 - 80 000</t>
  </si>
  <si>
    <t>80 000 - 100 000</t>
  </si>
  <si>
    <t>შრომისუნარიანი პირი</t>
  </si>
  <si>
    <t>სულ &lt;= 150 000</t>
  </si>
  <si>
    <t>სცენარი 3</t>
  </si>
  <si>
    <t xml:space="preserve"> შრომისუნარიანი პირები</t>
  </si>
  <si>
    <t>შრომისუნარიანი პირი (65 000 -150 000)</t>
  </si>
  <si>
    <t>65 000 - 150 000 შრომისუნარიანი</t>
  </si>
  <si>
    <t>57 000 - 60 000 (40ლ იღებს) 10ლ ოჯახის წევრზე, გარდა პენსიონრისა</t>
  </si>
  <si>
    <t>60 000 - 65 000 (30ლ იღებს) 20ლ ოჯახის წევრზე, გარდა პენსიონრისა</t>
  </si>
  <si>
    <t>57 000 - 60 000 (40ლ იღებს) 10ლ ოჯახის წევრზე</t>
  </si>
  <si>
    <t>60 000 - 65 000 (30ლ იღებს) 20ლ ოჯახის წევრზე</t>
  </si>
  <si>
    <t>WB prejection</t>
  </si>
  <si>
    <t>annual prejection based on Q1 assumption</t>
  </si>
  <si>
    <t>annual savings prejection based on Q1 assumptions</t>
  </si>
  <si>
    <t>Q 1   actual disburcement</t>
  </si>
  <si>
    <t xml:space="preserve">social package for Disability, breadwinner, </t>
  </si>
  <si>
    <t>utility subsidy for veterans</t>
  </si>
  <si>
    <t>IDP remitance</t>
  </si>
  <si>
    <t>demography subsidy</t>
  </si>
  <si>
    <t>social support for targeted groups</t>
  </si>
  <si>
    <t>2020 budget TSA</t>
  </si>
  <si>
    <t>სცენარი 4</t>
  </si>
  <si>
    <t>სცენარი 5 - სასურველი სცენარი - განახორციელებელი: სსიპ - დასაქმების ხელშეწყობის სახელმწიფო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</si>
</sst>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 val="singleAccounting"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6" tint="-0.249977111117893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DEC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41" fontId="3" fillId="2" borderId="1" xfId="1" applyNumberFormat="1" applyFont="1" applyFill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/>
    <xf numFmtId="0" fontId="0" fillId="0" borderId="1" xfId="0" applyFill="1" applyBorder="1"/>
    <xf numFmtId="3" fontId="0" fillId="0" borderId="0" xfId="0" applyNumberFormat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3" fontId="7" fillId="0" borderId="1" xfId="2" applyFont="1" applyBorder="1"/>
    <xf numFmtId="43" fontId="0" fillId="0" borderId="1" xfId="2" applyFont="1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wrapText="1"/>
    </xf>
    <xf numFmtId="43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3" fontId="9" fillId="0" borderId="1" xfId="2" applyFont="1" applyBorder="1" applyAlignment="1">
      <alignment wrapText="1"/>
    </xf>
    <xf numFmtId="0" fontId="6" fillId="0" borderId="1" xfId="0" applyFont="1" applyBorder="1"/>
    <xf numFmtId="3" fontId="6" fillId="0" borderId="1" xfId="0" applyNumberFormat="1" applyFont="1" applyBorder="1"/>
    <xf numFmtId="0" fontId="6" fillId="0" borderId="0" xfId="0" applyFont="1"/>
    <xf numFmtId="43" fontId="7" fillId="0" borderId="1" xfId="0" applyNumberFormat="1" applyFont="1" applyBorder="1"/>
    <xf numFmtId="0" fontId="7" fillId="0" borderId="1" xfId="0" applyFont="1" applyBorder="1"/>
    <xf numFmtId="0" fontId="6" fillId="0" borderId="0" xfId="0" applyFont="1" applyFill="1" applyBorder="1" applyAlignment="1">
      <alignment horizontal="center" wrapText="1"/>
    </xf>
    <xf numFmtId="0" fontId="10" fillId="0" borderId="0" xfId="0" applyFont="1"/>
    <xf numFmtId="0" fontId="0" fillId="0" borderId="0" xfId="0" applyBorder="1" applyAlignment="1">
      <alignment wrapText="1"/>
    </xf>
    <xf numFmtId="43" fontId="9" fillId="0" borderId="0" xfId="2" applyFont="1" applyBorder="1" applyAlignment="1">
      <alignment wrapText="1"/>
    </xf>
    <xf numFmtId="0" fontId="7" fillId="0" borderId="0" xfId="0" applyFont="1" applyBorder="1"/>
    <xf numFmtId="164" fontId="8" fillId="0" borderId="1" xfId="0" applyNumberFormat="1" applyFont="1" applyBorder="1" applyAlignment="1">
      <alignment wrapText="1"/>
    </xf>
    <xf numFmtId="164" fontId="9" fillId="0" borderId="1" xfId="2" applyNumberFormat="1" applyFont="1" applyBorder="1" applyAlignment="1">
      <alignment wrapText="1"/>
    </xf>
    <xf numFmtId="0" fontId="11" fillId="0" borderId="0" xfId="0" applyFont="1"/>
    <xf numFmtId="0" fontId="6" fillId="0" borderId="0" xfId="0" applyFont="1" applyBorder="1" applyAlignment="1">
      <alignment horizontal="right"/>
    </xf>
    <xf numFmtId="3" fontId="0" fillId="0" borderId="0" xfId="0" applyNumberFormat="1" applyBorder="1"/>
    <xf numFmtId="3" fontId="6" fillId="0" borderId="0" xfId="0" applyNumberFormat="1" applyFont="1" applyBorder="1"/>
    <xf numFmtId="0" fontId="0" fillId="0" borderId="0" xfId="0" applyBorder="1"/>
    <xf numFmtId="43" fontId="7" fillId="0" borderId="0" xfId="2" applyFont="1" applyBorder="1"/>
    <xf numFmtId="0" fontId="6" fillId="0" borderId="0" xfId="0" applyFont="1" applyBorder="1"/>
    <xf numFmtId="43" fontId="0" fillId="0" borderId="0" xfId="2" applyFont="1" applyBorder="1"/>
    <xf numFmtId="43" fontId="12" fillId="0" borderId="1" xfId="2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7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/>
    <xf numFmtId="0" fontId="0" fillId="3" borderId="1" xfId="0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0" fillId="3" borderId="1" xfId="0" applyFill="1" applyBorder="1"/>
    <xf numFmtId="3" fontId="0" fillId="3" borderId="1" xfId="0" applyNumberFormat="1" applyFill="1" applyBorder="1"/>
    <xf numFmtId="0" fontId="6" fillId="3" borderId="1" xfId="0" applyFont="1" applyFill="1" applyBorder="1" applyAlignment="1">
      <alignment wrapText="1"/>
    </xf>
    <xf numFmtId="43" fontId="7" fillId="3" borderId="1" xfId="2" applyFont="1" applyFill="1" applyBorder="1"/>
    <xf numFmtId="3" fontId="0" fillId="3" borderId="1" xfId="0" applyNumberFormat="1" applyFill="1" applyBorder="1" applyAlignment="1">
      <alignment wrapText="1"/>
    </xf>
    <xf numFmtId="164" fontId="9" fillId="3" borderId="1" xfId="2" applyNumberFormat="1" applyFont="1" applyFill="1" applyBorder="1" applyAlignment="1">
      <alignment wrapText="1"/>
    </xf>
    <xf numFmtId="43" fontId="12" fillId="3" borderId="1" xfId="0" applyNumberFormat="1" applyFont="1" applyFill="1" applyBorder="1"/>
    <xf numFmtId="0" fontId="6" fillId="0" borderId="0" xfId="0" applyFont="1" applyFill="1"/>
    <xf numFmtId="0" fontId="0" fillId="0" borderId="0" xfId="0" applyFill="1"/>
    <xf numFmtId="0" fontId="0" fillId="0" borderId="1" xfId="0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3" fontId="0" fillId="0" borderId="1" xfId="0" applyNumberFormat="1" applyFill="1" applyBorder="1"/>
    <xf numFmtId="0" fontId="6" fillId="0" borderId="1" xfId="0" applyFont="1" applyFill="1" applyBorder="1" applyAlignment="1">
      <alignment wrapText="1"/>
    </xf>
    <xf numFmtId="43" fontId="7" fillId="0" borderId="1" xfId="2" applyFont="1" applyFill="1" applyBorder="1"/>
    <xf numFmtId="0" fontId="6" fillId="0" borderId="1" xfId="0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wrapText="1"/>
    </xf>
    <xf numFmtId="164" fontId="9" fillId="0" borderId="1" xfId="2" applyNumberFormat="1" applyFont="1" applyFill="1" applyBorder="1" applyAlignment="1">
      <alignment wrapText="1"/>
    </xf>
    <xf numFmtId="43" fontId="12" fillId="0" borderId="1" xfId="0" applyNumberFormat="1" applyFont="1" applyFill="1" applyBorder="1"/>
    <xf numFmtId="0" fontId="6" fillId="4" borderId="0" xfId="0" applyFont="1" applyFill="1"/>
    <xf numFmtId="0" fontId="0" fillId="4" borderId="0" xfId="0" applyFill="1"/>
    <xf numFmtId="0" fontId="0" fillId="4" borderId="1" xfId="0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0" fillId="4" borderId="1" xfId="0" applyFill="1" applyBorder="1"/>
    <xf numFmtId="3" fontId="0" fillId="4" borderId="1" xfId="0" applyNumberFormat="1" applyFill="1" applyBorder="1"/>
    <xf numFmtId="0" fontId="6" fillId="4" borderId="1" xfId="0" applyFont="1" applyFill="1" applyBorder="1" applyAlignment="1">
      <alignment wrapText="1"/>
    </xf>
    <xf numFmtId="43" fontId="7" fillId="4" borderId="1" xfId="2" applyFont="1" applyFill="1" applyBorder="1"/>
    <xf numFmtId="0" fontId="6" fillId="4" borderId="1" xfId="0" applyFont="1" applyFill="1" applyBorder="1" applyAlignment="1">
      <alignment horizontal="right" wrapText="1"/>
    </xf>
    <xf numFmtId="3" fontId="0" fillId="4" borderId="1" xfId="0" applyNumberFormat="1" applyFill="1" applyBorder="1" applyAlignment="1">
      <alignment wrapText="1"/>
    </xf>
    <xf numFmtId="164" fontId="9" fillId="4" borderId="1" xfId="2" applyNumberFormat="1" applyFont="1" applyFill="1" applyBorder="1" applyAlignment="1">
      <alignment wrapText="1"/>
    </xf>
    <xf numFmtId="43" fontId="12" fillId="4" borderId="1" xfId="0" applyNumberFormat="1" applyFont="1" applyFill="1" applyBorder="1"/>
    <xf numFmtId="43" fontId="12" fillId="0" borderId="0" xfId="0" applyNumberFormat="1" applyFont="1" applyFill="1" applyBorder="1"/>
    <xf numFmtId="3" fontId="6" fillId="0" borderId="1" xfId="0" applyNumberFormat="1" applyFont="1" applyBorder="1" applyAlignment="1">
      <alignment wrapText="1"/>
    </xf>
    <xf numFmtId="43" fontId="0" fillId="0" borderId="0" xfId="2" applyFont="1"/>
    <xf numFmtId="43" fontId="0" fillId="0" borderId="0" xfId="0" applyNumberFormat="1"/>
    <xf numFmtId="43" fontId="6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</cellXfs>
  <cellStyles count="3">
    <cellStyle name="Comma" xfId="2" builtinId="3"/>
    <cellStyle name="Normal" xfId="0" builtinId="0"/>
    <cellStyle name="Normal_01_IANVAR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opLeftCell="A28" workbookViewId="0">
      <selection activeCell="A34" sqref="A34:F42"/>
    </sheetView>
  </sheetViews>
  <sheetFormatPr defaultRowHeight="15" x14ac:dyDescent="0.25"/>
  <cols>
    <col min="1" max="1" width="35.42578125" customWidth="1"/>
    <col min="2" max="2" width="15.140625" customWidth="1"/>
    <col min="3" max="3" width="18.85546875" customWidth="1"/>
    <col min="4" max="4" width="25.5703125" customWidth="1"/>
    <col min="5" max="5" width="21.42578125" customWidth="1"/>
    <col min="6" max="6" width="16" customWidth="1"/>
    <col min="7" max="7" width="50.85546875" customWidth="1"/>
  </cols>
  <sheetData>
    <row r="1" spans="1:7" ht="30" x14ac:dyDescent="0.25">
      <c r="A1" s="1" t="s">
        <v>6</v>
      </c>
      <c r="B1" s="1" t="s">
        <v>0</v>
      </c>
      <c r="C1" s="1" t="s">
        <v>1</v>
      </c>
      <c r="D1" s="1" t="s">
        <v>4</v>
      </c>
      <c r="E1" s="1" t="s">
        <v>2</v>
      </c>
      <c r="F1" s="1" t="s">
        <v>5</v>
      </c>
    </row>
    <row r="2" spans="1:7" ht="18.75" customHeight="1" x14ac:dyDescent="0.25">
      <c r="A2" s="2" t="s">
        <v>3</v>
      </c>
      <c r="B2" s="3">
        <v>117967</v>
      </c>
      <c r="C2" s="3">
        <v>392078</v>
      </c>
      <c r="D2" s="3">
        <v>70845</v>
      </c>
      <c r="E2" s="3">
        <v>31938</v>
      </c>
      <c r="F2" s="3">
        <v>117973</v>
      </c>
    </row>
    <row r="3" spans="1:7" ht="18.75" customHeight="1" x14ac:dyDescent="0.25">
      <c r="A3" s="2" t="s">
        <v>23</v>
      </c>
      <c r="B3" s="3">
        <v>69421</v>
      </c>
      <c r="C3" s="3">
        <v>193055</v>
      </c>
      <c r="D3" s="3">
        <v>56058</v>
      </c>
      <c r="E3" s="3">
        <v>15902</v>
      </c>
      <c r="F3" s="3">
        <v>43964</v>
      </c>
    </row>
    <row r="4" spans="1:7" ht="18.75" customHeight="1" x14ac:dyDescent="0.25">
      <c r="A4" s="2" t="s">
        <v>7</v>
      </c>
      <c r="B4" s="3">
        <v>81738</v>
      </c>
      <c r="C4" s="3">
        <v>239123</v>
      </c>
      <c r="D4" s="3">
        <v>65710</v>
      </c>
      <c r="E4" s="3">
        <v>14603</v>
      </c>
      <c r="F4" s="3">
        <v>41045</v>
      </c>
    </row>
    <row r="5" spans="1:7" ht="18.75" customHeight="1" x14ac:dyDescent="0.25">
      <c r="A5" s="2" t="s">
        <v>8</v>
      </c>
      <c r="B5" s="3">
        <v>24227</v>
      </c>
      <c r="C5" s="3">
        <v>70219</v>
      </c>
      <c r="D5" s="3">
        <v>19236</v>
      </c>
      <c r="E5" s="3">
        <v>3115</v>
      </c>
      <c r="F5" s="3">
        <v>9287</v>
      </c>
    </row>
    <row r="6" spans="1:7" s="5" customFormat="1" ht="18.75" customHeight="1" x14ac:dyDescent="0.25">
      <c r="A6" s="8" t="s">
        <v>9</v>
      </c>
      <c r="B6" s="9">
        <f>SUM(B2:B5)</f>
        <v>293353</v>
      </c>
      <c r="C6" s="9">
        <f>SUM(C2:C5)</f>
        <v>894475</v>
      </c>
      <c r="D6" s="9">
        <f>SUM(D2:D5)</f>
        <v>211849</v>
      </c>
      <c r="E6" s="9">
        <f>SUM(E2:E5)</f>
        <v>65558</v>
      </c>
      <c r="F6" s="9">
        <f>SUM(F2:F5)</f>
        <v>212269</v>
      </c>
    </row>
    <row r="7" spans="1:7" x14ac:dyDescent="0.25">
      <c r="A7" s="10" t="s">
        <v>14</v>
      </c>
      <c r="B7" s="2"/>
      <c r="C7" s="4">
        <f>C6-C2</f>
        <v>502397</v>
      </c>
      <c r="D7" s="4">
        <f>D6-D2</f>
        <v>141004</v>
      </c>
      <c r="E7" s="4">
        <f>E6-E2</f>
        <v>33620</v>
      </c>
      <c r="F7" s="4">
        <f>F6-F2</f>
        <v>94296</v>
      </c>
    </row>
    <row r="9" spans="1:7" x14ac:dyDescent="0.25">
      <c r="A9" s="87" t="s">
        <v>10</v>
      </c>
      <c r="B9" s="6" t="s">
        <v>11</v>
      </c>
      <c r="C9" s="6" t="s">
        <v>12</v>
      </c>
      <c r="D9" s="6" t="s">
        <v>13</v>
      </c>
    </row>
    <row r="10" spans="1:7" x14ac:dyDescent="0.25">
      <c r="A10" s="88"/>
      <c r="B10" s="7">
        <v>124495</v>
      </c>
      <c r="C10" s="7">
        <v>445194</v>
      </c>
      <c r="D10" s="7">
        <v>27109828</v>
      </c>
    </row>
    <row r="12" spans="1:7" x14ac:dyDescent="0.25">
      <c r="F12" s="11"/>
      <c r="G12" s="11"/>
    </row>
    <row r="13" spans="1:7" x14ac:dyDescent="0.25">
      <c r="F13" s="11"/>
      <c r="G13" s="11"/>
    </row>
    <row r="14" spans="1:7" x14ac:dyDescent="0.25">
      <c r="A14" s="29" t="s">
        <v>24</v>
      </c>
      <c r="F14" s="11"/>
      <c r="G14" s="11"/>
    </row>
    <row r="15" spans="1:7" x14ac:dyDescent="0.25">
      <c r="A15" s="2"/>
      <c r="B15" s="13" t="s">
        <v>0</v>
      </c>
      <c r="C15" s="13" t="s">
        <v>1</v>
      </c>
      <c r="D15" s="13" t="s">
        <v>15</v>
      </c>
      <c r="E15" s="13" t="s">
        <v>16</v>
      </c>
      <c r="F15" s="11"/>
      <c r="G15" s="11"/>
    </row>
    <row r="16" spans="1:7" x14ac:dyDescent="0.25">
      <c r="A16" s="2"/>
      <c r="B16" s="2"/>
      <c r="C16" s="23"/>
      <c r="D16" s="2"/>
      <c r="E16" s="2"/>
      <c r="F16" s="11"/>
      <c r="G16" s="11"/>
    </row>
    <row r="17" spans="1:7" x14ac:dyDescent="0.25">
      <c r="A17" s="12" t="s">
        <v>19</v>
      </c>
      <c r="B17" s="3">
        <v>69421</v>
      </c>
      <c r="C17" s="24">
        <v>193055</v>
      </c>
      <c r="D17" s="2">
        <v>150</v>
      </c>
      <c r="E17" s="14">
        <f>B17*D17</f>
        <v>10413150</v>
      </c>
      <c r="F17" s="11"/>
      <c r="G17" s="11"/>
    </row>
    <row r="18" spans="1:7" x14ac:dyDescent="0.25">
      <c r="A18" s="2"/>
      <c r="B18" s="2"/>
      <c r="C18" s="23"/>
      <c r="D18" s="2"/>
      <c r="E18" s="15"/>
      <c r="F18" s="11"/>
      <c r="G18" s="11"/>
    </row>
    <row r="19" spans="1:7" x14ac:dyDescent="0.25">
      <c r="F19" s="11"/>
      <c r="G19" s="11"/>
    </row>
    <row r="20" spans="1:7" x14ac:dyDescent="0.25">
      <c r="F20" s="11"/>
      <c r="G20" s="11"/>
    </row>
    <row r="21" spans="1:7" x14ac:dyDescent="0.25">
      <c r="A21" s="25" t="s">
        <v>27</v>
      </c>
      <c r="G21" s="11"/>
    </row>
    <row r="22" spans="1:7" ht="45" x14ac:dyDescent="0.25">
      <c r="A22" s="16"/>
      <c r="B22" s="17" t="s">
        <v>0</v>
      </c>
      <c r="C22" s="17" t="s">
        <v>1</v>
      </c>
      <c r="D22" s="17" t="s">
        <v>4</v>
      </c>
      <c r="E22" s="17" t="s">
        <v>25</v>
      </c>
      <c r="F22" s="17" t="s">
        <v>16</v>
      </c>
      <c r="G22" s="11"/>
    </row>
    <row r="23" spans="1:7" x14ac:dyDescent="0.25">
      <c r="A23" s="16"/>
      <c r="B23" s="16"/>
      <c r="C23" s="16"/>
      <c r="D23" s="16"/>
      <c r="E23" s="21"/>
      <c r="F23" s="2"/>
      <c r="G23" s="11"/>
    </row>
    <row r="24" spans="1:7" ht="30" x14ac:dyDescent="0.25">
      <c r="A24" s="18" t="s">
        <v>21</v>
      </c>
      <c r="B24" s="19">
        <v>69421</v>
      </c>
      <c r="C24" s="19">
        <v>193055</v>
      </c>
      <c r="D24" s="19">
        <v>56058</v>
      </c>
      <c r="E24" s="34">
        <v>50</v>
      </c>
      <c r="F24" s="26">
        <f>C24*E24</f>
        <v>9652750</v>
      </c>
    </row>
    <row r="25" spans="1:7" x14ac:dyDescent="0.25">
      <c r="A25" s="16"/>
      <c r="B25" s="16"/>
      <c r="C25" s="16"/>
      <c r="D25" s="16"/>
      <c r="E25" s="22"/>
      <c r="F25" s="27"/>
    </row>
    <row r="26" spans="1:7" x14ac:dyDescent="0.25">
      <c r="A26" s="30"/>
      <c r="B26" s="30"/>
      <c r="C26" s="30"/>
      <c r="D26" s="30"/>
      <c r="E26" s="31"/>
      <c r="F26" s="32"/>
    </row>
    <row r="27" spans="1:7" x14ac:dyDescent="0.25">
      <c r="A27" s="30"/>
      <c r="B27" s="30"/>
      <c r="C27" s="30"/>
      <c r="D27" s="30"/>
      <c r="E27" s="31"/>
      <c r="F27" s="32"/>
    </row>
    <row r="28" spans="1:7" x14ac:dyDescent="0.25">
      <c r="A28" s="25" t="s">
        <v>28</v>
      </c>
    </row>
    <row r="29" spans="1:7" ht="45" x14ac:dyDescent="0.25">
      <c r="A29" s="16"/>
      <c r="B29" s="17" t="s">
        <v>0</v>
      </c>
      <c r="C29" s="17" t="s">
        <v>1</v>
      </c>
      <c r="D29" s="17" t="s">
        <v>4</v>
      </c>
      <c r="E29" s="17" t="s">
        <v>25</v>
      </c>
      <c r="F29" s="17" t="s">
        <v>16</v>
      </c>
    </row>
    <row r="30" spans="1:7" x14ac:dyDescent="0.25">
      <c r="A30" s="16"/>
      <c r="B30" s="16"/>
      <c r="C30" s="16"/>
      <c r="D30" s="16"/>
      <c r="E30" s="21"/>
      <c r="F30" s="2"/>
    </row>
    <row r="31" spans="1:7" ht="30" x14ac:dyDescent="0.25">
      <c r="A31" s="18" t="s">
        <v>26</v>
      </c>
      <c r="B31" s="19">
        <v>69421</v>
      </c>
      <c r="C31" s="19">
        <v>193055</v>
      </c>
      <c r="D31" s="19">
        <v>56058</v>
      </c>
      <c r="E31" s="34">
        <v>30</v>
      </c>
      <c r="F31" s="26">
        <f>C31*E31</f>
        <v>5791650</v>
      </c>
    </row>
    <row r="32" spans="1:7" x14ac:dyDescent="0.25">
      <c r="A32" s="16"/>
      <c r="B32" s="16"/>
      <c r="C32" s="16"/>
      <c r="D32" s="16"/>
      <c r="E32" s="22"/>
      <c r="F32" s="27"/>
    </row>
    <row r="33" spans="1:7" x14ac:dyDescent="0.25">
      <c r="A33" s="30"/>
      <c r="B33" s="30"/>
      <c r="C33" s="30"/>
      <c r="D33" s="30"/>
      <c r="E33" s="31"/>
      <c r="F33" s="32"/>
    </row>
    <row r="34" spans="1:7" x14ac:dyDescent="0.25">
      <c r="A34" s="35" t="s">
        <v>31</v>
      </c>
    </row>
    <row r="35" spans="1:7" ht="60" x14ac:dyDescent="0.25">
      <c r="A35" s="16"/>
      <c r="B35" s="17" t="s">
        <v>0</v>
      </c>
      <c r="C35" s="17" t="s">
        <v>1</v>
      </c>
      <c r="D35" s="17" t="s">
        <v>4</v>
      </c>
      <c r="E35" s="17" t="s">
        <v>18</v>
      </c>
      <c r="F35" s="17" t="s">
        <v>16</v>
      </c>
      <c r="G35" s="28"/>
    </row>
    <row r="36" spans="1:7" x14ac:dyDescent="0.25">
      <c r="A36" s="16"/>
      <c r="B36" s="16"/>
      <c r="C36" s="16"/>
      <c r="D36" s="16"/>
      <c r="E36" s="21"/>
      <c r="F36" s="2"/>
    </row>
    <row r="37" spans="1:7" ht="30" x14ac:dyDescent="0.25">
      <c r="A37" s="18" t="s">
        <v>17</v>
      </c>
      <c r="B37" s="19">
        <v>69421</v>
      </c>
      <c r="C37" s="19">
        <v>193055</v>
      </c>
      <c r="D37" s="19">
        <v>56058</v>
      </c>
      <c r="E37" s="22">
        <f>C37-D37</f>
        <v>136997</v>
      </c>
      <c r="F37" s="26">
        <f>E37*50</f>
        <v>6849850</v>
      </c>
    </row>
    <row r="38" spans="1:7" x14ac:dyDescent="0.25">
      <c r="A38" s="16"/>
      <c r="B38" s="16"/>
      <c r="C38" s="16"/>
      <c r="D38" s="16"/>
      <c r="E38" s="22"/>
      <c r="F38" s="27"/>
    </row>
    <row r="39" spans="1:7" ht="30" x14ac:dyDescent="0.25">
      <c r="A39" s="18" t="s">
        <v>20</v>
      </c>
      <c r="B39" s="19">
        <v>81738</v>
      </c>
      <c r="C39" s="19">
        <v>239123</v>
      </c>
      <c r="D39" s="19">
        <v>65710</v>
      </c>
      <c r="E39" s="22">
        <f t="shared" ref="E39" si="0">C39-D39</f>
        <v>173413</v>
      </c>
      <c r="F39" s="26">
        <f>E39*50</f>
        <v>8670650</v>
      </c>
    </row>
    <row r="40" spans="1:7" x14ac:dyDescent="0.25">
      <c r="A40" s="16"/>
      <c r="B40" s="16"/>
      <c r="C40" s="16"/>
      <c r="D40" s="16"/>
      <c r="E40" s="16"/>
      <c r="F40" s="27"/>
    </row>
    <row r="41" spans="1:7" x14ac:dyDescent="0.25">
      <c r="A41" s="16"/>
      <c r="B41" s="16"/>
      <c r="C41" s="16"/>
      <c r="D41" s="16"/>
      <c r="E41" s="16"/>
      <c r="F41" s="27"/>
    </row>
    <row r="42" spans="1:7" ht="17.25" x14ac:dyDescent="0.4">
      <c r="A42" s="16"/>
      <c r="B42" s="16"/>
      <c r="C42" s="16"/>
      <c r="D42" s="16"/>
      <c r="E42" s="33">
        <f>SUM(E37:E41)</f>
        <v>310410</v>
      </c>
      <c r="F42" s="26">
        <f>SUM(F37:F41)</f>
        <v>15520500</v>
      </c>
    </row>
    <row r="45" spans="1:7" x14ac:dyDescent="0.25">
      <c r="A45" s="35" t="s">
        <v>32</v>
      </c>
    </row>
    <row r="46" spans="1:7" ht="60" x14ac:dyDescent="0.25">
      <c r="A46" s="16"/>
      <c r="B46" s="17" t="s">
        <v>0</v>
      </c>
      <c r="C46" s="17" t="s">
        <v>1</v>
      </c>
      <c r="D46" s="17" t="s">
        <v>4</v>
      </c>
      <c r="E46" s="17" t="s">
        <v>18</v>
      </c>
      <c r="F46" s="17" t="s">
        <v>16</v>
      </c>
    </row>
    <row r="47" spans="1:7" x14ac:dyDescent="0.25">
      <c r="A47" s="16"/>
      <c r="B47" s="16"/>
      <c r="C47" s="16"/>
      <c r="D47" s="16"/>
      <c r="E47" s="21"/>
      <c r="F47" s="2"/>
    </row>
    <row r="48" spans="1:7" ht="30" x14ac:dyDescent="0.25">
      <c r="A48" s="18" t="s">
        <v>29</v>
      </c>
      <c r="B48" s="19">
        <v>69421</v>
      </c>
      <c r="C48" s="19">
        <v>193055</v>
      </c>
      <c r="D48" s="19">
        <v>56058</v>
      </c>
      <c r="E48" s="22">
        <f>C48-D48</f>
        <v>136997</v>
      </c>
      <c r="F48" s="26">
        <f>E48*30</f>
        <v>4109910</v>
      </c>
    </row>
    <row r="49" spans="1:6" x14ac:dyDescent="0.25">
      <c r="A49" s="16"/>
      <c r="B49" s="16"/>
      <c r="C49" s="16"/>
      <c r="D49" s="16"/>
      <c r="E49" s="22"/>
      <c r="F49" s="27"/>
    </row>
    <row r="50" spans="1:6" ht="30" x14ac:dyDescent="0.25">
      <c r="A50" s="18" t="s">
        <v>30</v>
      </c>
      <c r="B50" s="19">
        <v>81738</v>
      </c>
      <c r="C50" s="19">
        <v>239123</v>
      </c>
      <c r="D50" s="19">
        <v>65710</v>
      </c>
      <c r="E50" s="22">
        <f t="shared" ref="E50" si="1">C50-D50</f>
        <v>173413</v>
      </c>
      <c r="F50" s="26">
        <f>E50*30</f>
        <v>5202390</v>
      </c>
    </row>
    <row r="51" spans="1:6" x14ac:dyDescent="0.25">
      <c r="A51" s="16"/>
      <c r="B51" s="16"/>
      <c r="C51" s="16"/>
      <c r="D51" s="16"/>
      <c r="E51" s="16"/>
      <c r="F51" s="27"/>
    </row>
    <row r="52" spans="1:6" x14ac:dyDescent="0.25">
      <c r="A52" s="16"/>
      <c r="B52" s="16"/>
      <c r="C52" s="16"/>
      <c r="D52" s="16"/>
      <c r="E52" s="16"/>
      <c r="F52" s="27"/>
    </row>
    <row r="53" spans="1:6" ht="17.25" x14ac:dyDescent="0.4">
      <c r="A53" s="16"/>
      <c r="B53" s="16"/>
      <c r="C53" s="16"/>
      <c r="D53" s="16"/>
      <c r="E53" s="33">
        <f>SUM(E48:E52)</f>
        <v>310410</v>
      </c>
      <c r="F53" s="26">
        <f>SUM(F48:F52)</f>
        <v>9312300</v>
      </c>
    </row>
    <row r="57" spans="1:6" x14ac:dyDescent="0.25">
      <c r="A57" s="25" t="s">
        <v>33</v>
      </c>
    </row>
    <row r="58" spans="1:6" ht="60" x14ac:dyDescent="0.25">
      <c r="A58" s="16"/>
      <c r="B58" s="17" t="s">
        <v>0</v>
      </c>
      <c r="C58" s="17" t="s">
        <v>1</v>
      </c>
      <c r="D58" s="17" t="s">
        <v>4</v>
      </c>
      <c r="E58" s="17" t="s">
        <v>18</v>
      </c>
      <c r="F58" s="17" t="s">
        <v>16</v>
      </c>
    </row>
    <row r="59" spans="1:6" x14ac:dyDescent="0.25">
      <c r="A59" s="16"/>
      <c r="B59" s="16"/>
      <c r="C59" s="16"/>
      <c r="D59" s="16"/>
      <c r="E59" s="21"/>
      <c r="F59" s="2"/>
    </row>
    <row r="60" spans="1:6" ht="30" x14ac:dyDescent="0.25">
      <c r="A60" s="18" t="s">
        <v>21</v>
      </c>
      <c r="B60" s="19">
        <v>69421</v>
      </c>
      <c r="C60" s="19">
        <v>193055</v>
      </c>
      <c r="D60" s="19"/>
      <c r="E60" s="22">
        <f>C60-D60</f>
        <v>193055</v>
      </c>
      <c r="F60" s="26">
        <f>E60*50</f>
        <v>9652750</v>
      </c>
    </row>
    <row r="61" spans="1:6" x14ac:dyDescent="0.25">
      <c r="A61" s="16"/>
      <c r="B61" s="16"/>
      <c r="C61" s="16"/>
      <c r="D61" s="16"/>
      <c r="E61" s="22"/>
      <c r="F61" s="27"/>
    </row>
    <row r="62" spans="1:6" ht="30" x14ac:dyDescent="0.25">
      <c r="A62" s="18" t="s">
        <v>22</v>
      </c>
      <c r="B62" s="19">
        <v>81738</v>
      </c>
      <c r="C62" s="19">
        <v>239123</v>
      </c>
      <c r="D62" s="19">
        <f>D16</f>
        <v>0</v>
      </c>
      <c r="E62" s="22">
        <f t="shared" ref="E62" si="2">C62-D62</f>
        <v>239123</v>
      </c>
      <c r="F62" s="26">
        <f>E62*50</f>
        <v>11956150</v>
      </c>
    </row>
    <row r="63" spans="1:6" x14ac:dyDescent="0.25">
      <c r="A63" s="16"/>
      <c r="B63" s="16"/>
      <c r="C63" s="16"/>
      <c r="D63" s="16"/>
      <c r="E63" s="16"/>
      <c r="F63" s="27"/>
    </row>
    <row r="64" spans="1:6" x14ac:dyDescent="0.25">
      <c r="A64" s="16"/>
      <c r="B64" s="16"/>
      <c r="C64" s="16"/>
      <c r="D64" s="16"/>
      <c r="E64" s="16"/>
      <c r="F64" s="27"/>
    </row>
    <row r="65" spans="1:6" ht="17.25" x14ac:dyDescent="0.4">
      <c r="A65" s="16"/>
      <c r="B65" s="16"/>
      <c r="C65" s="16"/>
      <c r="D65" s="16"/>
      <c r="E65" s="20">
        <f>SUM(E60:E64)</f>
        <v>432178</v>
      </c>
      <c r="F65" s="26">
        <f>SUM(F60:F64)</f>
        <v>21608900</v>
      </c>
    </row>
    <row r="68" spans="1:6" x14ac:dyDescent="0.25">
      <c r="A68" s="25" t="s">
        <v>34</v>
      </c>
    </row>
    <row r="69" spans="1:6" ht="60" x14ac:dyDescent="0.25">
      <c r="A69" s="16"/>
      <c r="B69" s="17" t="s">
        <v>0</v>
      </c>
      <c r="C69" s="17" t="s">
        <v>1</v>
      </c>
      <c r="D69" s="17" t="s">
        <v>4</v>
      </c>
      <c r="E69" s="17" t="s">
        <v>18</v>
      </c>
      <c r="F69" s="17" t="s">
        <v>16</v>
      </c>
    </row>
    <row r="70" spans="1:6" x14ac:dyDescent="0.25">
      <c r="A70" s="16"/>
      <c r="B70" s="16"/>
      <c r="C70" s="16"/>
      <c r="D70" s="16"/>
      <c r="E70" s="21"/>
      <c r="F70" s="2"/>
    </row>
    <row r="71" spans="1:6" ht="30" x14ac:dyDescent="0.25">
      <c r="A71" s="18" t="s">
        <v>26</v>
      </c>
      <c r="B71" s="19">
        <v>69421</v>
      </c>
      <c r="C71" s="19">
        <v>193055</v>
      </c>
      <c r="D71" s="19"/>
      <c r="E71" s="22">
        <f>C71-D71</f>
        <v>193055</v>
      </c>
      <c r="F71" s="26">
        <f>E71*30</f>
        <v>5791650</v>
      </c>
    </row>
    <row r="72" spans="1:6" x14ac:dyDescent="0.25">
      <c r="A72" s="16"/>
      <c r="B72" s="16"/>
      <c r="C72" s="16"/>
      <c r="D72" s="16"/>
      <c r="E72" s="22"/>
      <c r="F72" s="27"/>
    </row>
    <row r="73" spans="1:6" ht="30" x14ac:dyDescent="0.25">
      <c r="A73" s="18" t="s">
        <v>35</v>
      </c>
      <c r="B73" s="19">
        <v>81738</v>
      </c>
      <c r="C73" s="19">
        <v>239123</v>
      </c>
      <c r="D73" s="19">
        <f>D27</f>
        <v>0</v>
      </c>
      <c r="E73" s="22">
        <f t="shared" ref="E73" si="3">C73-D73</f>
        <v>239123</v>
      </c>
      <c r="F73" s="26">
        <f>E73*30</f>
        <v>7173690</v>
      </c>
    </row>
    <row r="74" spans="1:6" x14ac:dyDescent="0.25">
      <c r="A74" s="16"/>
      <c r="B74" s="16"/>
      <c r="C74" s="16"/>
      <c r="D74" s="16"/>
      <c r="E74" s="16"/>
      <c r="F74" s="27"/>
    </row>
    <row r="75" spans="1:6" x14ac:dyDescent="0.25">
      <c r="A75" s="16"/>
      <c r="B75" s="16"/>
      <c r="C75" s="16"/>
      <c r="D75" s="16"/>
      <c r="E75" s="16"/>
      <c r="F75" s="27"/>
    </row>
    <row r="76" spans="1:6" ht="17.25" x14ac:dyDescent="0.4">
      <c r="A76" s="16"/>
      <c r="B76" s="16"/>
      <c r="C76" s="16"/>
      <c r="D76" s="16"/>
      <c r="E76" s="20">
        <f>SUM(E71:E75)</f>
        <v>432178</v>
      </c>
      <c r="F76" s="26">
        <f>SUM(F71:F75)</f>
        <v>12965340</v>
      </c>
    </row>
  </sheetData>
  <mergeCells count="1">
    <mergeCell ref="A9:A10"/>
  </mergeCells>
  <pageMargins left="0.7" right="0.7" top="0.75" bottom="0.75" header="0.3" footer="0.3"/>
  <pageSetup scale="92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46" workbookViewId="0">
      <selection activeCell="H51" sqref="H51"/>
    </sheetView>
  </sheetViews>
  <sheetFormatPr defaultRowHeight="15" x14ac:dyDescent="0.25"/>
  <cols>
    <col min="1" max="1" width="43.28515625" customWidth="1"/>
    <col min="2" max="2" width="29.5703125" customWidth="1"/>
    <col min="3" max="3" width="20" customWidth="1"/>
    <col min="4" max="4" width="19.85546875" customWidth="1"/>
    <col min="5" max="5" width="27" customWidth="1"/>
    <col min="6" max="6" width="16.28515625" customWidth="1"/>
    <col min="7" max="7" width="16.140625" customWidth="1"/>
    <col min="8" max="8" width="20" customWidth="1"/>
    <col min="9" max="9" width="23.28515625" customWidth="1"/>
  </cols>
  <sheetData>
    <row r="1" spans="1:9" ht="30" x14ac:dyDescent="0.25">
      <c r="A1" s="1" t="s">
        <v>6</v>
      </c>
      <c r="B1" s="1" t="s">
        <v>0</v>
      </c>
      <c r="C1" s="1" t="s">
        <v>1</v>
      </c>
      <c r="D1" s="1" t="s">
        <v>4</v>
      </c>
      <c r="E1" s="1" t="s">
        <v>2</v>
      </c>
      <c r="F1" s="1" t="s">
        <v>5</v>
      </c>
      <c r="G1" s="1" t="s">
        <v>42</v>
      </c>
      <c r="H1" s="46" t="s">
        <v>48</v>
      </c>
      <c r="I1" s="44" t="s">
        <v>52</v>
      </c>
    </row>
    <row r="2" spans="1:9" x14ac:dyDescent="0.25">
      <c r="A2" s="2" t="s">
        <v>43</v>
      </c>
      <c r="B2" s="3">
        <v>34181</v>
      </c>
      <c r="C2" s="3">
        <v>135753</v>
      </c>
      <c r="D2" s="3">
        <v>13725</v>
      </c>
      <c r="E2" s="3">
        <v>8544</v>
      </c>
      <c r="F2" s="3">
        <v>51666</v>
      </c>
      <c r="G2" s="3">
        <v>4851</v>
      </c>
      <c r="H2" s="3">
        <f>C2-D2-F2-G2</f>
        <v>65511</v>
      </c>
    </row>
    <row r="3" spans="1:9" x14ac:dyDescent="0.25">
      <c r="A3" s="2" t="s">
        <v>44</v>
      </c>
      <c r="B3" s="3">
        <v>60784</v>
      </c>
      <c r="C3" s="3">
        <v>190657</v>
      </c>
      <c r="D3" s="3">
        <v>40029</v>
      </c>
      <c r="E3" s="3">
        <v>17257</v>
      </c>
      <c r="F3" s="3">
        <v>50779</v>
      </c>
      <c r="G3" s="3">
        <v>5616</v>
      </c>
      <c r="H3" s="3">
        <f t="shared" ref="H3:H10" si="0">C3-D3-F3-G3</f>
        <v>94233</v>
      </c>
    </row>
    <row r="4" spans="1:9" x14ac:dyDescent="0.25">
      <c r="A4" s="2" t="s">
        <v>36</v>
      </c>
      <c r="B4" s="3">
        <v>8326</v>
      </c>
      <c r="C4" s="3">
        <v>23895</v>
      </c>
      <c r="D4" s="3">
        <v>6013</v>
      </c>
      <c r="E4" s="3">
        <v>2262</v>
      </c>
      <c r="F4" s="3">
        <v>5729</v>
      </c>
      <c r="G4" s="3">
        <v>613</v>
      </c>
      <c r="H4" s="3">
        <f t="shared" si="0"/>
        <v>11540</v>
      </c>
    </row>
    <row r="5" spans="1:9" x14ac:dyDescent="0.25">
      <c r="A5" s="2" t="s">
        <v>37</v>
      </c>
      <c r="B5" s="3">
        <v>14676</v>
      </c>
      <c r="C5" s="3">
        <v>41773</v>
      </c>
      <c r="D5" s="3">
        <v>11078</v>
      </c>
      <c r="E5" s="3">
        <v>3875</v>
      </c>
      <c r="F5" s="3">
        <v>9799</v>
      </c>
      <c r="G5" s="3">
        <v>1166</v>
      </c>
      <c r="H5" s="3">
        <f t="shared" si="0"/>
        <v>19730</v>
      </c>
    </row>
    <row r="6" spans="1:9" x14ac:dyDescent="0.25">
      <c r="A6" s="2" t="s">
        <v>45</v>
      </c>
      <c r="B6" s="3">
        <v>21300</v>
      </c>
      <c r="C6" s="3">
        <v>58893</v>
      </c>
      <c r="D6" s="3">
        <v>16621</v>
      </c>
      <c r="E6" s="3">
        <v>5168</v>
      </c>
      <c r="F6" s="3">
        <v>14020</v>
      </c>
      <c r="G6" s="3">
        <v>1468</v>
      </c>
      <c r="H6" s="3">
        <f>C6-D6-F6-G6</f>
        <v>26784</v>
      </c>
    </row>
    <row r="7" spans="1:9" x14ac:dyDescent="0.25">
      <c r="A7" s="2" t="s">
        <v>46</v>
      </c>
      <c r="B7" s="3">
        <v>10760</v>
      </c>
      <c r="C7" s="3">
        <v>29662</v>
      </c>
      <c r="D7" s="3">
        <v>8848</v>
      </c>
      <c r="E7" s="3">
        <v>2490</v>
      </c>
      <c r="F7" s="3">
        <v>6812</v>
      </c>
      <c r="G7" s="3">
        <v>659</v>
      </c>
      <c r="H7" s="3">
        <f t="shared" si="0"/>
        <v>13343</v>
      </c>
    </row>
    <row r="8" spans="1:9" x14ac:dyDescent="0.25">
      <c r="A8" s="2" t="s">
        <v>47</v>
      </c>
      <c r="B8" s="3">
        <v>37361</v>
      </c>
      <c r="C8" s="3">
        <v>104500</v>
      </c>
      <c r="D8" s="3">
        <v>30589</v>
      </c>
      <c r="E8" s="3">
        <v>8244</v>
      </c>
      <c r="F8" s="3">
        <v>23132</v>
      </c>
      <c r="G8" s="3">
        <v>2234</v>
      </c>
      <c r="H8" s="3">
        <f t="shared" si="0"/>
        <v>48545</v>
      </c>
    </row>
    <row r="9" spans="1:9" x14ac:dyDescent="0.25">
      <c r="A9" s="2" t="s">
        <v>7</v>
      </c>
      <c r="B9" s="3">
        <v>81738</v>
      </c>
      <c r="C9" s="3">
        <v>239123</v>
      </c>
      <c r="D9" s="3">
        <v>65710</v>
      </c>
      <c r="E9" s="3">
        <v>14603</v>
      </c>
      <c r="F9" s="3">
        <v>41045</v>
      </c>
      <c r="G9" s="3">
        <v>5015</v>
      </c>
      <c r="H9" s="3">
        <f t="shared" si="0"/>
        <v>127353</v>
      </c>
    </row>
    <row r="10" spans="1:9" x14ac:dyDescent="0.25">
      <c r="A10" s="45" t="s">
        <v>49</v>
      </c>
      <c r="B10" s="4">
        <f t="shared" ref="B10:G10" si="1">SUM(B2:B9)</f>
        <v>269126</v>
      </c>
      <c r="C10" s="4">
        <f t="shared" si="1"/>
        <v>824256</v>
      </c>
      <c r="D10" s="4">
        <f t="shared" si="1"/>
        <v>192613</v>
      </c>
      <c r="E10" s="4">
        <f t="shared" si="1"/>
        <v>62443</v>
      </c>
      <c r="F10" s="4">
        <f t="shared" si="1"/>
        <v>202982</v>
      </c>
      <c r="G10" s="4">
        <f t="shared" si="1"/>
        <v>21622</v>
      </c>
      <c r="H10" s="24">
        <f t="shared" si="0"/>
        <v>407039</v>
      </c>
      <c r="I10" s="24">
        <f>SUM(H6:H9)</f>
        <v>216025</v>
      </c>
    </row>
    <row r="16" spans="1:9" x14ac:dyDescent="0.25">
      <c r="A16" s="29" t="s">
        <v>24</v>
      </c>
    </row>
    <row r="17" spans="1:7" x14ac:dyDescent="0.25">
      <c r="A17" s="2"/>
      <c r="B17" s="13" t="s">
        <v>0</v>
      </c>
      <c r="C17" s="13" t="s">
        <v>1</v>
      </c>
      <c r="D17" s="13" t="s">
        <v>15</v>
      </c>
      <c r="E17" s="13" t="s">
        <v>16</v>
      </c>
    </row>
    <row r="18" spans="1:7" x14ac:dyDescent="0.25">
      <c r="A18" s="2"/>
      <c r="B18" s="2"/>
      <c r="C18" s="23"/>
      <c r="D18" s="2"/>
      <c r="E18" s="2"/>
    </row>
    <row r="19" spans="1:7" ht="15.75" x14ac:dyDescent="0.25">
      <c r="A19" s="12" t="s">
        <v>19</v>
      </c>
      <c r="B19" s="3">
        <v>69421</v>
      </c>
      <c r="C19" s="24">
        <v>193055</v>
      </c>
      <c r="D19" s="2">
        <v>150</v>
      </c>
      <c r="E19" s="43">
        <f>B19*D19</f>
        <v>10413150</v>
      </c>
    </row>
    <row r="20" spans="1:7" x14ac:dyDescent="0.25">
      <c r="A20" s="36"/>
      <c r="B20" s="37"/>
      <c r="C20" s="38"/>
      <c r="D20" s="39"/>
      <c r="E20" s="40"/>
    </row>
    <row r="21" spans="1:7" x14ac:dyDescent="0.25">
      <c r="A21" s="36"/>
      <c r="B21" s="37"/>
      <c r="C21" s="38"/>
      <c r="D21" s="39"/>
      <c r="E21" s="40"/>
    </row>
    <row r="22" spans="1:7" x14ac:dyDescent="0.25">
      <c r="A22" s="39"/>
      <c r="B22" s="39"/>
      <c r="C22" s="41"/>
      <c r="D22" s="39"/>
      <c r="E22" s="42"/>
    </row>
    <row r="23" spans="1:7" x14ac:dyDescent="0.25">
      <c r="A23" s="48" t="s">
        <v>40</v>
      </c>
      <c r="B23" s="47"/>
      <c r="C23" s="47"/>
      <c r="D23" s="47"/>
      <c r="E23" s="47"/>
      <c r="F23" s="47"/>
    </row>
    <row r="24" spans="1:7" ht="45" x14ac:dyDescent="0.25">
      <c r="A24" s="49"/>
      <c r="B24" s="50" t="s">
        <v>0</v>
      </c>
      <c r="C24" s="50" t="s">
        <v>1</v>
      </c>
      <c r="D24" s="50"/>
      <c r="E24" s="50" t="s">
        <v>25</v>
      </c>
      <c r="F24" s="50" t="s">
        <v>16</v>
      </c>
    </row>
    <row r="25" spans="1:7" x14ac:dyDescent="0.25">
      <c r="A25" s="51" t="s">
        <v>38</v>
      </c>
      <c r="B25" s="52">
        <v>8326</v>
      </c>
      <c r="C25" s="52">
        <v>23895</v>
      </c>
      <c r="D25" s="52"/>
      <c r="E25" s="53">
        <v>10</v>
      </c>
      <c r="F25" s="54">
        <f>C25*E25</f>
        <v>238950</v>
      </c>
    </row>
    <row r="26" spans="1:7" x14ac:dyDescent="0.25">
      <c r="A26" s="51" t="s">
        <v>39</v>
      </c>
      <c r="B26" s="52">
        <v>14676</v>
      </c>
      <c r="C26" s="52">
        <v>41773</v>
      </c>
      <c r="D26" s="52"/>
      <c r="E26" s="53">
        <v>20</v>
      </c>
      <c r="F26" s="54">
        <f>C26*E26</f>
        <v>835460</v>
      </c>
    </row>
    <row r="27" spans="1:7" x14ac:dyDescent="0.25">
      <c r="A27" s="86" t="s">
        <v>21</v>
      </c>
      <c r="B27" s="55">
        <v>69421</v>
      </c>
      <c r="C27" s="55">
        <v>193055</v>
      </c>
      <c r="D27" s="55"/>
      <c r="E27" s="56">
        <v>50</v>
      </c>
      <c r="F27" s="54">
        <f>C27*E27</f>
        <v>9652750</v>
      </c>
    </row>
    <row r="28" spans="1:7" ht="15.75" x14ac:dyDescent="0.25">
      <c r="A28" s="89" t="s">
        <v>41</v>
      </c>
      <c r="B28" s="90"/>
      <c r="C28" s="90"/>
      <c r="D28" s="90"/>
      <c r="E28" s="91"/>
      <c r="F28" s="57">
        <f>SUM(F25:F27)</f>
        <v>10727160</v>
      </c>
      <c r="G28" s="84"/>
    </row>
    <row r="31" spans="1:7" x14ac:dyDescent="0.25">
      <c r="A31" s="58" t="s">
        <v>50</v>
      </c>
      <c r="B31" s="59"/>
      <c r="C31" s="59"/>
      <c r="D31" s="59"/>
      <c r="E31" s="59"/>
      <c r="F31" s="59"/>
    </row>
    <row r="32" spans="1:7" ht="45" x14ac:dyDescent="0.25">
      <c r="A32" s="60"/>
      <c r="B32" s="61" t="s">
        <v>0</v>
      </c>
      <c r="C32" s="61" t="s">
        <v>1</v>
      </c>
      <c r="D32" s="61"/>
      <c r="E32" s="61" t="s">
        <v>25</v>
      </c>
      <c r="F32" s="61" t="s">
        <v>16</v>
      </c>
    </row>
    <row r="33" spans="1:6" ht="30" x14ac:dyDescent="0.25">
      <c r="A33" s="65" t="s">
        <v>56</v>
      </c>
      <c r="B33" s="62">
        <v>8326</v>
      </c>
      <c r="C33" s="62">
        <v>23895</v>
      </c>
      <c r="D33" s="62"/>
      <c r="E33" s="63">
        <v>10</v>
      </c>
      <c r="F33" s="64">
        <f>C33*E33</f>
        <v>238950</v>
      </c>
    </row>
    <row r="34" spans="1:6" ht="30" x14ac:dyDescent="0.25">
      <c r="A34" s="65" t="s">
        <v>57</v>
      </c>
      <c r="B34" s="62">
        <v>14676</v>
      </c>
      <c r="C34" s="62">
        <v>41773</v>
      </c>
      <c r="D34" s="62"/>
      <c r="E34" s="63">
        <v>20</v>
      </c>
      <c r="F34" s="64">
        <f>C34*E34</f>
        <v>835460</v>
      </c>
    </row>
    <row r="35" spans="1:6" x14ac:dyDescent="0.25">
      <c r="A35" s="65" t="s">
        <v>21</v>
      </c>
      <c r="B35" s="66">
        <v>69421</v>
      </c>
      <c r="C35" s="66">
        <v>193055</v>
      </c>
      <c r="D35" s="66"/>
      <c r="E35" s="67">
        <v>50</v>
      </c>
      <c r="F35" s="64">
        <f>C35*E35</f>
        <v>9652750</v>
      </c>
    </row>
    <row r="36" spans="1:6" x14ac:dyDescent="0.25">
      <c r="A36" s="65" t="s">
        <v>22</v>
      </c>
      <c r="B36" s="66">
        <f>B9</f>
        <v>81738</v>
      </c>
      <c r="C36" s="66">
        <f>C9</f>
        <v>239123</v>
      </c>
      <c r="D36" s="66"/>
      <c r="E36" s="67">
        <v>50</v>
      </c>
      <c r="F36" s="64">
        <f>C36*E36</f>
        <v>11956150</v>
      </c>
    </row>
    <row r="37" spans="1:6" ht="15.75" x14ac:dyDescent="0.25">
      <c r="A37" s="95" t="s">
        <v>41</v>
      </c>
      <c r="B37" s="96"/>
      <c r="C37" s="96"/>
      <c r="D37" s="96"/>
      <c r="E37" s="97"/>
      <c r="F37" s="68">
        <f>SUM(F33:F36)</f>
        <v>22683310</v>
      </c>
    </row>
    <row r="38" spans="1:6" ht="15.75" x14ac:dyDescent="0.25">
      <c r="A38" s="28"/>
      <c r="B38" s="28"/>
      <c r="C38" s="28"/>
      <c r="D38" s="28"/>
      <c r="E38" s="28"/>
      <c r="F38" s="81"/>
    </row>
    <row r="39" spans="1:6" x14ac:dyDescent="0.25">
      <c r="A39" s="35" t="s">
        <v>68</v>
      </c>
    </row>
    <row r="40" spans="1:6" ht="45" x14ac:dyDescent="0.25">
      <c r="A40" s="16"/>
      <c r="B40" s="17" t="s">
        <v>0</v>
      </c>
      <c r="C40" s="17" t="s">
        <v>1</v>
      </c>
      <c r="D40" s="17" t="s">
        <v>4</v>
      </c>
      <c r="E40" s="17" t="s">
        <v>18</v>
      </c>
      <c r="F40" s="17" t="s">
        <v>16</v>
      </c>
    </row>
    <row r="41" spans="1:6" x14ac:dyDescent="0.25">
      <c r="A41" s="16"/>
      <c r="B41" s="16"/>
      <c r="C41" s="16"/>
      <c r="D41" s="16"/>
      <c r="E41" s="21"/>
      <c r="F41" s="2"/>
    </row>
    <row r="42" spans="1:6" ht="30" x14ac:dyDescent="0.25">
      <c r="A42" s="65" t="s">
        <v>54</v>
      </c>
      <c r="B42" s="62">
        <v>8326</v>
      </c>
      <c r="C42" s="62">
        <v>23895</v>
      </c>
      <c r="D42" s="19">
        <f>D4</f>
        <v>6013</v>
      </c>
      <c r="E42" s="82">
        <f>C42-D42</f>
        <v>17882</v>
      </c>
      <c r="F42" s="14">
        <f>E42*10</f>
        <v>178820</v>
      </c>
    </row>
    <row r="43" spans="1:6" ht="30" x14ac:dyDescent="0.25">
      <c r="A43" s="65" t="s">
        <v>55</v>
      </c>
      <c r="B43" s="62">
        <v>14676</v>
      </c>
      <c r="C43" s="62">
        <v>41773</v>
      </c>
      <c r="D43" s="19">
        <f>D5</f>
        <v>11078</v>
      </c>
      <c r="E43" s="82">
        <f>C43-D43</f>
        <v>30695</v>
      </c>
      <c r="F43" s="14">
        <f>E43*20</f>
        <v>613900</v>
      </c>
    </row>
    <row r="44" spans="1:6" ht="30" x14ac:dyDescent="0.25">
      <c r="A44" s="18" t="s">
        <v>17</v>
      </c>
      <c r="B44" s="19">
        <v>69421</v>
      </c>
      <c r="C44" s="19">
        <v>193055</v>
      </c>
      <c r="D44" s="19">
        <v>56058</v>
      </c>
      <c r="E44" s="22">
        <f>C44-D44</f>
        <v>136997</v>
      </c>
      <c r="F44" s="26">
        <f>E44*50</f>
        <v>6849850</v>
      </c>
    </row>
    <row r="45" spans="1:6" ht="30" x14ac:dyDescent="0.25">
      <c r="A45" s="18" t="s">
        <v>20</v>
      </c>
      <c r="B45" s="19">
        <v>81738</v>
      </c>
      <c r="C45" s="19">
        <v>239123</v>
      </c>
      <c r="D45" s="19">
        <v>65710</v>
      </c>
      <c r="E45" s="22">
        <f t="shared" ref="E45" si="2">C45-D45</f>
        <v>173413</v>
      </c>
      <c r="F45" s="26">
        <f>E45*50</f>
        <v>8670650</v>
      </c>
    </row>
    <row r="46" spans="1:6" x14ac:dyDescent="0.25">
      <c r="A46" s="16"/>
      <c r="B46" s="16"/>
      <c r="C46" s="16"/>
      <c r="D46" s="16"/>
      <c r="E46" s="16"/>
      <c r="F46" s="27"/>
    </row>
    <row r="47" spans="1:6" x14ac:dyDescent="0.25">
      <c r="A47" s="16"/>
      <c r="B47" s="16"/>
      <c r="C47" s="16"/>
      <c r="D47" s="16"/>
      <c r="E47" s="16"/>
      <c r="F47" s="27"/>
    </row>
    <row r="48" spans="1:6" ht="17.25" x14ac:dyDescent="0.4">
      <c r="A48" s="16"/>
      <c r="B48" s="16"/>
      <c r="C48" s="16"/>
      <c r="D48" s="16"/>
      <c r="E48" s="33">
        <f>SUM(E44:E47)</f>
        <v>310410</v>
      </c>
      <c r="F48" s="26">
        <f>SUM(F41:F47)</f>
        <v>16313220</v>
      </c>
    </row>
    <row r="49" spans="1:6" ht="15.75" x14ac:dyDescent="0.25">
      <c r="A49" s="28"/>
      <c r="B49" s="28"/>
      <c r="C49" s="28"/>
      <c r="D49" s="28"/>
      <c r="E49" s="28"/>
      <c r="F49" s="81"/>
    </row>
    <row r="51" spans="1:6" x14ac:dyDescent="0.25">
      <c r="A51" s="69" t="s">
        <v>69</v>
      </c>
      <c r="B51" s="70"/>
      <c r="C51" s="70"/>
      <c r="D51" s="70"/>
      <c r="E51" s="70"/>
      <c r="F51" s="70"/>
    </row>
    <row r="52" spans="1:6" ht="45" x14ac:dyDescent="0.25">
      <c r="A52" s="71"/>
      <c r="B52" s="72" t="s">
        <v>0</v>
      </c>
      <c r="C52" s="72" t="s">
        <v>51</v>
      </c>
      <c r="D52" s="72"/>
      <c r="E52" s="72" t="s">
        <v>25</v>
      </c>
      <c r="F52" s="72" t="s">
        <v>16</v>
      </c>
    </row>
    <row r="53" spans="1:6" x14ac:dyDescent="0.25">
      <c r="A53" s="73" t="s">
        <v>53</v>
      </c>
      <c r="B53" s="74">
        <f>SUM(B6:B9)</f>
        <v>151159</v>
      </c>
      <c r="C53" s="74">
        <f>SUM(H6:H9)</f>
        <v>216025</v>
      </c>
      <c r="D53" s="74"/>
      <c r="E53" s="75">
        <v>70</v>
      </c>
      <c r="F53" s="76">
        <f>C53*E53</f>
        <v>15121750</v>
      </c>
    </row>
    <row r="54" spans="1:6" x14ac:dyDescent="0.25">
      <c r="A54" s="73"/>
      <c r="B54" s="74"/>
      <c r="C54" s="74"/>
      <c r="D54" s="74"/>
      <c r="E54" s="75"/>
      <c r="F54" s="76"/>
    </row>
    <row r="55" spans="1:6" x14ac:dyDescent="0.25">
      <c r="A55" s="77"/>
      <c r="B55" s="78"/>
      <c r="C55" s="78"/>
      <c r="D55" s="78"/>
      <c r="E55" s="79"/>
      <c r="F55" s="76"/>
    </row>
    <row r="56" spans="1:6" ht="15.75" x14ac:dyDescent="0.25">
      <c r="A56" s="92" t="s">
        <v>41</v>
      </c>
      <c r="B56" s="93"/>
      <c r="C56" s="93"/>
      <c r="D56" s="93"/>
      <c r="E56" s="94"/>
      <c r="F56" s="80">
        <f>SUM(F53:F55)</f>
        <v>15121750</v>
      </c>
    </row>
  </sheetData>
  <mergeCells count="3">
    <mergeCell ref="A28:E28"/>
    <mergeCell ref="A56:E56"/>
    <mergeCell ref="A37:E3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workbookViewId="0">
      <selection activeCell="B6" sqref="B6"/>
    </sheetView>
  </sheetViews>
  <sheetFormatPr defaultRowHeight="15" x14ac:dyDescent="0.25"/>
  <cols>
    <col min="1" max="1" width="47.85546875" customWidth="1"/>
    <col min="2" max="2" width="32.42578125" customWidth="1"/>
    <col min="3" max="3" width="27.7109375" customWidth="1"/>
  </cols>
  <sheetData>
    <row r="2" spans="1:3" x14ac:dyDescent="0.25">
      <c r="C2" t="s">
        <v>58</v>
      </c>
    </row>
    <row r="3" spans="1:3" x14ac:dyDescent="0.25">
      <c r="A3" t="s">
        <v>67</v>
      </c>
      <c r="B3" s="83">
        <v>350760000</v>
      </c>
    </row>
    <row r="4" spans="1:3" x14ac:dyDescent="0.25">
      <c r="A4" t="s">
        <v>61</v>
      </c>
      <c r="B4" s="83">
        <v>83442688</v>
      </c>
    </row>
    <row r="5" spans="1:3" x14ac:dyDescent="0.25">
      <c r="A5" t="s">
        <v>59</v>
      </c>
      <c r="B5" s="83">
        <f>B4*4</f>
        <v>333770752</v>
      </c>
    </row>
    <row r="6" spans="1:3" x14ac:dyDescent="0.25">
      <c r="A6" t="s">
        <v>60</v>
      </c>
      <c r="B6" s="83">
        <f>B3-B5</f>
        <v>16989248</v>
      </c>
    </row>
    <row r="7" spans="1:3" x14ac:dyDescent="0.25">
      <c r="B7" s="83"/>
    </row>
    <row r="8" spans="1:3" x14ac:dyDescent="0.25">
      <c r="B8" s="83"/>
    </row>
    <row r="9" spans="1:3" x14ac:dyDescent="0.25">
      <c r="B9" s="83"/>
    </row>
    <row r="10" spans="1:3" x14ac:dyDescent="0.25">
      <c r="B10" s="83"/>
    </row>
    <row r="11" spans="1:3" x14ac:dyDescent="0.25">
      <c r="B11" s="83"/>
    </row>
    <row r="12" spans="1:3" x14ac:dyDescent="0.25">
      <c r="B12" s="83"/>
    </row>
    <row r="13" spans="1:3" x14ac:dyDescent="0.25">
      <c r="A13" s="2"/>
      <c r="B13" s="15"/>
      <c r="C13" s="2"/>
    </row>
    <row r="14" spans="1:3" x14ac:dyDescent="0.25">
      <c r="A14" s="23">
        <v>270202</v>
      </c>
      <c r="B14" s="85" t="s">
        <v>66</v>
      </c>
      <c r="C14" s="85">
        <v>793000000</v>
      </c>
    </row>
    <row r="15" spans="1:3" x14ac:dyDescent="0.25">
      <c r="A15" s="2" t="s">
        <v>62</v>
      </c>
      <c r="B15" s="15"/>
      <c r="C15" s="2"/>
    </row>
    <row r="16" spans="1:3" x14ac:dyDescent="0.25">
      <c r="A16" s="2" t="s">
        <v>63</v>
      </c>
      <c r="B16" s="2"/>
      <c r="C16" s="2"/>
    </row>
    <row r="17" spans="1:3" x14ac:dyDescent="0.25">
      <c r="A17" s="2" t="s">
        <v>64</v>
      </c>
      <c r="B17" s="2"/>
      <c r="C17" s="2"/>
    </row>
    <row r="18" spans="1:3" x14ac:dyDescent="0.25">
      <c r="A18" s="2" t="s">
        <v>65</v>
      </c>
      <c r="B18" s="2"/>
      <c r="C18" s="2"/>
    </row>
    <row r="19" spans="1:3" x14ac:dyDescent="0.25">
      <c r="A19" s="2"/>
      <c r="B19" s="2"/>
      <c r="C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2020-04-16T13:29:32Z</dcterms:modified>
</cp:coreProperties>
</file>